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3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<sst xmlns="http://schemas.openxmlformats.org/spreadsheetml/2006/main" count="44" uniqueCount="39">
  <si>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pound/kg</t>
  </si>
  <si>
    <t>m=1,61p</t>
  </si>
  <si>
    <t>M=348p</t>
  </si>
  <si>
    <t>G=gravco</t>
  </si>
  <si>
    <t>r=9inch</t>
  </si>
  <si>
    <t>Fin Newt.</t>
  </si>
  <si>
    <t>L=6ft.</t>
  </si>
  <si>
    <t>T</t>
  </si>
  <si>
    <t>pi</t>
  </si>
  <si>
    <t>FL</t>
  </si>
  <si>
    <t>k</t>
  </si>
  <si>
    <t>mom. in J</t>
  </si>
  <si>
    <t>angle</t>
  </si>
  <si>
    <t>bias</t>
  </si>
  <si>
    <t>meandofE</t>
  </si>
  <si>
    <t>foot</t>
  </si>
  <si>
    <t>первые 6 опытов</t>
  </si>
  <si>
    <t>отклон</t>
  </si>
  <si>
    <t>пл.Земли</t>
  </si>
  <si>
    <t>Вес свинцовых шаров</t>
  </si>
  <si>
    <t>малые шары</t>
  </si>
  <si>
    <t>не сходится с 1,61 ф=</t>
  </si>
  <si>
    <t>большие шары</t>
  </si>
  <si>
    <t>фунтами</t>
  </si>
  <si>
    <t xml:space="preserve">не сходится </t>
  </si>
  <si>
    <t>1 унция=</t>
  </si>
  <si>
    <t>1 гран =</t>
  </si>
  <si>
    <t>г</t>
  </si>
  <si>
    <t>гран</t>
  </si>
  <si>
    <t>1 фунт=</t>
  </si>
  <si>
    <t>унций</t>
  </si>
  <si>
    <t>В одном фу.</t>
  </si>
  <si>
    <t>7000 гран</t>
  </si>
  <si>
    <t>большой шар</t>
  </si>
  <si>
    <t>Сферический дюйм=</t>
  </si>
  <si>
    <t>куб.см</t>
  </si>
  <si>
    <t>Кубический дюйм=</t>
  </si>
  <si>
    <t>грана/куб.дюйм воды</t>
  </si>
  <si>
    <t>малый шар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</si>
</sst>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линейная связь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Лист1!$E$4:$E$9</c:f>
              <c:numCache/>
            </c:numRef>
          </c:xVal>
          <c:yVal>
            <c:numRef>
              <c:f>Лист1!$F$4:$F$9</c:f>
              <c:numCache/>
            </c:numRef>
          </c:yVal>
          <c:smooth val="0"/>
        </c:ser>
        <c:axId val="54997774"/>
        <c:axId val="25217919"/>
      </c:scatterChart>
      <c:valAx>
        <c:axId val="54997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отклонение коромысла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17919"/>
        <c:crosses val="autoZero"/>
        <c:crossBetween val="midCat"/>
        <c:dispUnits/>
      </c:valAx>
      <c:valAx>
        <c:axId val="25217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плотность Земли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977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10</xdr:row>
      <xdr:rowOff>85725</xdr:rowOff>
    </xdr:from>
    <xdr:to>
      <xdr:col>9</xdr:col>
      <xdr:colOff>590550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3228975" y="1704975"/>
        <a:ext cx="40481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22">
      <selection activeCell="E40" sqref="E40"/>
    </sheetView>
  </sheetViews>
  <sheetFormatPr defaultColWidth="9.00390625" defaultRowHeight="12.75"/>
  <cols>
    <col min="2" max="3" width="12.375" style="0" bestFit="1" customWidth="1"/>
  </cols>
  <sheetData>
    <row r="1" spans="1:2" ht="12.75">
      <c r="A1" t="s">
        <v>0</v>
      </c>
      <c r="B1">
        <v>0.45359237</v>
      </c>
    </row>
    <row r="2" spans="1:5" ht="12.75">
      <c r="A2" t="s">
        <v>1</v>
      </c>
      <c r="B2">
        <f>1.61*B1</f>
        <v>0.7302837157000001</v>
      </c>
      <c r="C2">
        <v>0.7302837157000001</v>
      </c>
      <c r="E2" t="s">
        <v>16</v>
      </c>
    </row>
    <row r="3" spans="1:6" ht="12.75">
      <c r="A3" t="s">
        <v>2</v>
      </c>
      <c r="B3">
        <f>348*B1</f>
        <v>157.85014476</v>
      </c>
      <c r="C3">
        <v>157.85014476</v>
      </c>
      <c r="E3" t="s">
        <v>17</v>
      </c>
      <c r="F3" t="s">
        <v>18</v>
      </c>
    </row>
    <row r="4" spans="1:6" ht="12.75">
      <c r="A4" t="s">
        <v>3</v>
      </c>
      <c r="B4">
        <f>6.67428*10^(-11)</f>
        <v>6.67428E-11</v>
      </c>
      <c r="C4">
        <v>6.67428E-11</v>
      </c>
      <c r="E4">
        <v>13.42</v>
      </c>
      <c r="F4">
        <v>5.5</v>
      </c>
    </row>
    <row r="5" spans="1:6" ht="12.75">
      <c r="A5" t="s">
        <v>4</v>
      </c>
      <c r="B5">
        <f>9*0.0254</f>
        <v>0.2286</v>
      </c>
      <c r="C5">
        <v>0.2286</v>
      </c>
      <c r="E5">
        <v>13.17</v>
      </c>
      <c r="F5">
        <v>5.61</v>
      </c>
    </row>
    <row r="6" spans="1:6" ht="12.75">
      <c r="A6" t="s">
        <v>5</v>
      </c>
      <c r="C6">
        <f>C4*C3*C2/(C5^2)</f>
        <v>1.4722737580363356E-07</v>
      </c>
      <c r="E6">
        <v>14.69</v>
      </c>
      <c r="F6">
        <v>4.88</v>
      </c>
    </row>
    <row r="7" spans="1:6" ht="12.75">
      <c r="A7" t="s">
        <v>6</v>
      </c>
      <c r="B7">
        <f>6*12*0.0254</f>
        <v>1.8288</v>
      </c>
      <c r="C7">
        <v>1.8288</v>
      </c>
      <c r="E7">
        <v>14.14</v>
      </c>
      <c r="F7">
        <v>5.07</v>
      </c>
    </row>
    <row r="8" spans="1:6" ht="12.75">
      <c r="A8" t="s">
        <v>9</v>
      </c>
      <c r="B8">
        <f>B7*C6</f>
        <v>2.69249424869685E-07</v>
      </c>
      <c r="C8">
        <v>2.69249424869685E-07</v>
      </c>
      <c r="E8">
        <v>13.56</v>
      </c>
      <c r="F8">
        <v>5.26</v>
      </c>
    </row>
    <row r="9" spans="1:6" ht="12.75">
      <c r="A9" t="s">
        <v>11</v>
      </c>
      <c r="B9">
        <f>C2*(C7^2/2)</f>
        <v>1.221220390518463</v>
      </c>
      <c r="C9">
        <v>1.221220390518463</v>
      </c>
      <c r="E9">
        <v>13.28</v>
      </c>
      <c r="F9">
        <v>5.55</v>
      </c>
    </row>
    <row r="10" spans="1:2" ht="12.75">
      <c r="A10" t="s">
        <v>7</v>
      </c>
      <c r="B10">
        <v>480</v>
      </c>
    </row>
    <row r="11" spans="1:2" ht="12.75">
      <c r="A11" t="s">
        <v>8</v>
      </c>
      <c r="B11">
        <v>3.1415926</v>
      </c>
    </row>
    <row r="12" spans="1:2" ht="12.75">
      <c r="A12" t="s">
        <v>10</v>
      </c>
      <c r="B12">
        <f>2*B11*C9/(B10^2)</f>
        <v>3.3303619286648556E-05</v>
      </c>
    </row>
    <row r="13" spans="1:2" ht="12.75">
      <c r="A13" t="s">
        <v>12</v>
      </c>
      <c r="B13">
        <f>C6/B12</f>
        <v>0.004420762035994601</v>
      </c>
    </row>
    <row r="14" spans="1:2" ht="12.75">
      <c r="A14" t="s">
        <v>13</v>
      </c>
      <c r="B14">
        <f>0.16*0.0254/(C7/2)</f>
        <v>0.0044444444444444444</v>
      </c>
    </row>
    <row r="15" spans="1:2" ht="12.75">
      <c r="A15" t="s">
        <v>14</v>
      </c>
      <c r="B15">
        <f>418000000*B16</f>
        <v>127406399.99999999</v>
      </c>
    </row>
    <row r="16" spans="1:2" ht="12.75">
      <c r="A16" t="s">
        <v>15</v>
      </c>
      <c r="B16">
        <f>0.0254*12</f>
        <v>0.30479999999999996</v>
      </c>
    </row>
    <row r="26" ht="12.75">
      <c r="B26" t="s">
        <v>19</v>
      </c>
    </row>
    <row r="27" spans="2:5" ht="12.75">
      <c r="B27" t="s">
        <v>20</v>
      </c>
      <c r="D27">
        <v>2.54</v>
      </c>
      <c r="E27">
        <v>3.1415926</v>
      </c>
    </row>
    <row r="28" spans="2:5" ht="12.75">
      <c r="B28">
        <f>(4/3)*E27*(D27)^3*11.34</f>
        <v>778.3999624516711</v>
      </c>
      <c r="C28" t="s">
        <v>21</v>
      </c>
      <c r="E28">
        <f>1.61*453.59</f>
        <v>730.2799</v>
      </c>
    </row>
    <row r="29" ht="12.75">
      <c r="B29" t="s">
        <v>22</v>
      </c>
    </row>
    <row r="30" spans="2:4" ht="12.75">
      <c r="B30">
        <f>B28*216</f>
        <v>168134.39188956094</v>
      </c>
      <c r="C30" t="s">
        <v>21</v>
      </c>
      <c r="D30" t="s">
        <v>23</v>
      </c>
    </row>
    <row r="31" spans="2:3" ht="12.75">
      <c r="B31">
        <f>E28*216</f>
        <v>157740.4584</v>
      </c>
      <c r="C31" t="s">
        <v>24</v>
      </c>
    </row>
    <row r="32" spans="2:7" ht="12.75">
      <c r="B32" t="s">
        <v>25</v>
      </c>
      <c r="C32">
        <v>31.1035</v>
      </c>
      <c r="D32" t="s">
        <v>27</v>
      </c>
      <c r="E32" t="s">
        <v>26</v>
      </c>
      <c r="F32">
        <v>0.064799</v>
      </c>
      <c r="G32" t="s">
        <v>27</v>
      </c>
    </row>
    <row r="33" spans="3:4" ht="12.75">
      <c r="C33">
        <f>C32/F32</f>
        <v>479.99969135326165</v>
      </c>
      <c r="D33" t="s">
        <v>28</v>
      </c>
    </row>
    <row r="34" spans="2:8" ht="12.75">
      <c r="B34" t="s">
        <v>29</v>
      </c>
      <c r="C34">
        <f>453.59237</f>
        <v>453.59237</v>
      </c>
      <c r="D34" t="s">
        <v>27</v>
      </c>
      <c r="E34">
        <f>C34/C32</f>
        <v>14.583322455672192</v>
      </c>
      <c r="F34" t="s">
        <v>30</v>
      </c>
      <c r="G34">
        <f>C34/F32</f>
        <v>6999.990277627742</v>
      </c>
      <c r="H34" t="s">
        <v>28</v>
      </c>
    </row>
    <row r="35" spans="2:3" ht="12.75">
      <c r="B35" t="s">
        <v>31</v>
      </c>
      <c r="C35" t="s">
        <v>32</v>
      </c>
    </row>
    <row r="36" spans="2:6" ht="12.75">
      <c r="B36" t="s">
        <v>33</v>
      </c>
      <c r="C36">
        <v>2439000</v>
      </c>
      <c r="E36">
        <f>C36*F32</f>
        <v>158044.761</v>
      </c>
      <c r="F36" t="s">
        <v>27</v>
      </c>
    </row>
    <row r="37" spans="2:7" ht="12.75">
      <c r="B37" t="s">
        <v>34</v>
      </c>
      <c r="D37">
        <f>(4/3)*3.1415926*(2.54/2)^3</f>
        <v>8.580246499687732</v>
      </c>
      <c r="E37" t="s">
        <v>35</v>
      </c>
      <c r="G37">
        <f>D37/F32</f>
        <v>132.4132548293605</v>
      </c>
    </row>
    <row r="38" spans="2:8" ht="12.75">
      <c r="B38" t="s">
        <v>36</v>
      </c>
      <c r="D38">
        <f>2.54^3</f>
        <v>16.387064</v>
      </c>
      <c r="G38">
        <f>D38/F32</f>
        <v>252.89069275760428</v>
      </c>
      <c r="H38" t="s">
        <v>37</v>
      </c>
    </row>
    <row r="39" spans="2:5" ht="12.75">
      <c r="B39" t="s">
        <v>38</v>
      </c>
      <c r="C39">
        <v>11262</v>
      </c>
      <c r="E39">
        <f>C39*F32</f>
        <v>729.7663379999999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2009-01-28T10:50:32Z</dcterms:created>
  <dcterms:modified xsi:type="dcterms:W3CDTF">2009-02-05T13:14:14Z</dcterms:modified>
  <cp:category/>
  <cp:version/>
  <cp:contentType/>
  <cp:contentStatus/>
</cp:coreProperties>
</file>